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5" r:id="rId1"/>
  </sheets>
  <definedNames>
    <definedName name="_xlnm.Print_Area" localSheetId="0">附件!$A$1:$M$64</definedName>
    <definedName name="_xlnm.Print_Titles" localSheetId="0">附件!$2:$6</definedName>
  </definedNames>
  <calcPr calcId="144525"/>
</workbook>
</file>

<file path=xl/sharedStrings.xml><?xml version="1.0" encoding="utf-8"?>
<sst xmlns="http://schemas.openxmlformats.org/spreadsheetml/2006/main" count="125" uniqueCount="88">
  <si>
    <t>附件：</t>
  </si>
  <si>
    <t>汝州市2021年财政衔接推进乡村振兴补助资金项目安排计划表</t>
  </si>
  <si>
    <t>单位：万元</t>
  </si>
  <si>
    <t>序号</t>
  </si>
  <si>
    <t>项目类型</t>
  </si>
  <si>
    <t>项目序号</t>
  </si>
  <si>
    <t>项目名称</t>
  </si>
  <si>
    <t>安排资金
（11194万元）</t>
  </si>
  <si>
    <t>资金来源及构成（11194万元）</t>
  </si>
  <si>
    <t>各类占比</t>
  </si>
  <si>
    <t>中央资金3175万元
（提前批337万元，豫财农综〔2021〕10号2662万元，豫财农综〔2021〕12号16万元，平财预〔2021〕96号160万元）</t>
  </si>
  <si>
    <t>省级资金1401万元
（豫财农综〔2020〕40号1284万元，豫财农综〔2021〕26号117万元）</t>
  </si>
  <si>
    <t>平顶山市级资金18万元</t>
  </si>
  <si>
    <t>汝州市本级资金6600万元</t>
  </si>
  <si>
    <t>安排资金</t>
  </si>
  <si>
    <t>资金来源</t>
  </si>
  <si>
    <t>就业类
（4个，安排资金970.974857万元，占比8.67%）</t>
  </si>
  <si>
    <t>贫困人员外出务工补贴项目</t>
  </si>
  <si>
    <t>(豫财农综〔2021〕10号)</t>
  </si>
  <si>
    <t>弱劳动力岗位项目</t>
  </si>
  <si>
    <t>2021年护林员项目</t>
  </si>
  <si>
    <t>带贫经营主体奖补项目</t>
  </si>
  <si>
    <t>就业类4个：小计</t>
  </si>
  <si>
    <t>教育类
（1个，安排资金230.95万元，占比2.06%）</t>
  </si>
  <si>
    <t>雨露计划项目</t>
  </si>
  <si>
    <t>206.505157</t>
  </si>
  <si>
    <t>(豫财农综〔2020〕40号)</t>
  </si>
  <si>
    <t>教育类1个：小计</t>
  </si>
  <si>
    <t>金融类
（1个，安排资金504.294843万元，占比4.51%）</t>
  </si>
  <si>
    <t>金融贷款贴息项目</t>
  </si>
  <si>
    <t>130.494843</t>
  </si>
  <si>
    <t>金融类1个：小计</t>
  </si>
  <si>
    <t>其他类（2个，安排资金72.21956万元，占比0.65%）</t>
  </si>
  <si>
    <t>2021年项目管理费</t>
  </si>
  <si>
    <t>2021年平顶山市驻村第一书记市级专项经费</t>
  </si>
  <si>
    <t>平财预〔2021〕452号</t>
  </si>
  <si>
    <t>其他类2个：小计</t>
  </si>
  <si>
    <t>基础建设
（19个，安排资金1496.224656万元，占比13.37%）</t>
  </si>
  <si>
    <t>2021年焦村镇道路硬化项目第二标段（梁窑村）</t>
  </si>
  <si>
    <t>2021年焦村镇道路硬化项目第一标段（王楼村）</t>
  </si>
  <si>
    <t>汝州市大峪镇2021年度道路硬化项目第二标段（后坡村）</t>
  </si>
  <si>
    <t>汝州市大峪镇2021年度道路硬化项目第一标段（龙王村）</t>
  </si>
  <si>
    <t>汝州市大峪镇2021年度道路硬化项目第三标段（黄窑村）</t>
  </si>
  <si>
    <t>2021年汝州市陵头镇道路硬化项目
(2个非37万)</t>
  </si>
  <si>
    <t>汝州市蟒川镇道路硬化项目第一标段（牛角岭村）</t>
  </si>
  <si>
    <t>汝州市蟒川镇道路硬化项目第二标段（木厂村）</t>
  </si>
  <si>
    <t>汝州市蟒川镇道路硬化项目第三标段（齐沟村）</t>
  </si>
  <si>
    <t>汝州市蟒川镇道路硬化项目第四标段（田河村）</t>
  </si>
  <si>
    <t>2021年寄料镇道路硬化项目第四标段（雷湾村）</t>
  </si>
  <si>
    <t>2021年寄料镇道路硬化项目第五标段（吕庄村）</t>
  </si>
  <si>
    <t>2021年寄料镇道路硬化项目第三标段（蔡沟村）</t>
  </si>
  <si>
    <t>2021年寄料镇道路硬化项目第二标段（车厂村）</t>
  </si>
  <si>
    <t>2021年寄料镇道路硬化项目第一标段（平王宋村）</t>
  </si>
  <si>
    <t>2021年汝州市王寨乡胡庄村道路硬化项目</t>
  </si>
  <si>
    <t>2021年陵头镇庙湾村省派第一书记项目</t>
  </si>
  <si>
    <t>2021年汝州市少数民族资金项目</t>
  </si>
  <si>
    <t>(豫财农综〔2021〕12号)</t>
  </si>
  <si>
    <t>汝州市扶贫资产灾后修复项目</t>
  </si>
  <si>
    <t>豫财农综〔2021〕26号</t>
  </si>
  <si>
    <t>基建类19个：小计</t>
  </si>
  <si>
    <t>产业类
（24个，安排资金7919.336084万元，占比70.75%）</t>
  </si>
  <si>
    <t>2021年汝州市牧原生猪养殖综合体项目</t>
  </si>
  <si>
    <t>2021年汝州市王寨乡奶牛养殖基地项目</t>
  </si>
  <si>
    <t>2021年汝州市王寨乡育肥猪饲养舍项目</t>
  </si>
  <si>
    <t>汝州市焦村镇石榴种植基地项目</t>
  </si>
  <si>
    <t>2021年汝州市紫云路街道联栋大棚项目</t>
  </si>
  <si>
    <t>2020年下半年农业产业奖补项目</t>
  </si>
  <si>
    <t>2021年上半年农业产业奖补项目</t>
  </si>
  <si>
    <t>2020年下半年畜牧产业奖补</t>
  </si>
  <si>
    <t>2021年上半年畜牧产业奖补</t>
  </si>
  <si>
    <t>2021年林业产业奖补项目</t>
  </si>
  <si>
    <t>十岭村花椒种植</t>
  </si>
  <si>
    <t>王台村花椒种植</t>
  </si>
  <si>
    <t>玉皇村花椒种植</t>
  </si>
  <si>
    <t>田窑村花椒种植</t>
  </si>
  <si>
    <t>枣树庙村花椒种植</t>
  </si>
  <si>
    <t>焦岭村花椒种植</t>
  </si>
  <si>
    <t>河口村花椒种植</t>
  </si>
  <si>
    <t>甄窑村花椒种植</t>
  </si>
  <si>
    <t>关帝庙村花椒种植</t>
  </si>
  <si>
    <t>沙古堆村花椒种植</t>
  </si>
  <si>
    <t>汝州市光伏发电建设扶贫项目</t>
  </si>
  <si>
    <t>(豫财农综〔2021〕10号1577.756921万元；平财预〔2021〕96号160万元</t>
  </si>
  <si>
    <t>2021年王寨乡裴家村省派第一书记项目</t>
  </si>
  <si>
    <t>2021年陵头镇朱沟村省派第一书记项目</t>
  </si>
  <si>
    <t>2021年汝州市大峪镇云堡妙境民宿项目</t>
  </si>
  <si>
    <t>产业类24个：小计</t>
  </si>
  <si>
    <t>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</si>
</sst>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0.00000;[Red]0.00000"/>
    <numFmt numFmtId="179" formatCode="0.00;[Red]0.00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sz val="22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name val="楷体"/>
      <charset val="134"/>
    </font>
    <font>
      <sz val="14"/>
      <name val="仿宋"/>
      <charset val="134"/>
    </font>
    <font>
      <sz val="11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67"/>
  <sheetViews>
    <sheetView tabSelected="1" view="pageBreakPreview" zoomScale="70" zoomScaleNormal="55" workbookViewId="0">
      <pane xSplit="2" ySplit="6" topLeftCell="C7" activePane="bottomRight" state="frozen"/>
      <selection/>
      <selection pane="topRight"/>
      <selection pane="bottomLeft"/>
      <selection pane="bottomRight" activeCell="E4" sqref="E4:E5"/>
    </sheetView>
  </sheetViews>
  <sheetFormatPr defaultColWidth="8.75" defaultRowHeight="14.25"/>
  <cols>
    <col min="1" max="1" width="5.75" style="5" customWidth="1"/>
    <col min="2" max="2" width="20.125" style="5" customWidth="1"/>
    <col min="3" max="3" width="8.75" style="2" customWidth="1"/>
    <col min="4" max="4" width="29.375" style="2" customWidth="1"/>
    <col min="5" max="5" width="20.75" style="6" customWidth="1"/>
    <col min="6" max="6" width="19.375" style="2" customWidth="1"/>
    <col min="7" max="7" width="18" style="2" customWidth="1"/>
    <col min="8" max="8" width="18.375" style="2" customWidth="1"/>
    <col min="9" max="9" width="15.875" style="2" customWidth="1"/>
    <col min="10" max="10" width="14.625" style="2" customWidth="1"/>
    <col min="11" max="11" width="15.625" style="2" customWidth="1"/>
    <col min="12" max="12" width="20" style="2" customWidth="1"/>
    <col min="13" max="13" width="14.875" style="7" customWidth="1"/>
    <col min="14" max="183" width="8.75" style="2"/>
    <col min="184" max="16307" width="8.75" style="1"/>
    <col min="16308" max="16384" width="8.75" style="8"/>
  </cols>
  <sheetData>
    <row r="1" s="1" customFormat="1" ht="21" customHeight="1" spans="1:16326">
      <c r="A1" s="9" t="s">
        <v>0</v>
      </c>
      <c r="B1" s="9"/>
      <c r="C1" s="2"/>
      <c r="D1" s="2"/>
      <c r="E1" s="6"/>
      <c r="F1" s="2"/>
      <c r="G1" s="2"/>
      <c r="H1" s="2"/>
      <c r="I1" s="2"/>
      <c r="J1" s="2"/>
      <c r="K1" s="2"/>
      <c r="L1" s="2"/>
      <c r="M1" s="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</row>
    <row r="2" s="2" customFormat="1" ht="41.1" customHeight="1" spans="1:13">
      <c r="A2" s="10" t="s">
        <v>1</v>
      </c>
      <c r="B2" s="10"/>
      <c r="C2" s="10"/>
      <c r="D2" s="10"/>
      <c r="E2" s="11"/>
      <c r="F2" s="10"/>
      <c r="G2" s="10"/>
      <c r="H2" s="10"/>
      <c r="I2" s="10"/>
      <c r="J2" s="10"/>
      <c r="K2" s="10"/>
      <c r="L2" s="10"/>
      <c r="M2" s="33"/>
    </row>
    <row r="3" s="2" customFormat="1" ht="27.95" customHeight="1" spans="1:13">
      <c r="A3" s="12"/>
      <c r="B3" s="12"/>
      <c r="E3" s="6"/>
      <c r="I3" s="34" t="s">
        <v>2</v>
      </c>
      <c r="J3" s="34"/>
      <c r="K3" s="34"/>
      <c r="L3" s="34"/>
      <c r="M3" s="7"/>
    </row>
    <row r="4" s="2" customFormat="1" ht="30" customHeight="1" spans="1:1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5" t="s">
        <v>8</v>
      </c>
      <c r="G4" s="15"/>
      <c r="H4" s="15"/>
      <c r="I4" s="15"/>
      <c r="J4" s="15"/>
      <c r="K4" s="15"/>
      <c r="L4" s="15"/>
      <c r="M4" s="35" t="s">
        <v>9</v>
      </c>
    </row>
    <row r="5" s="2" customFormat="1" ht="105" customHeight="1" spans="1:13">
      <c r="A5" s="13"/>
      <c r="B5" s="13"/>
      <c r="C5" s="13"/>
      <c r="D5" s="13"/>
      <c r="E5" s="14"/>
      <c r="F5" s="13" t="s">
        <v>10</v>
      </c>
      <c r="G5" s="13"/>
      <c r="H5" s="13" t="s">
        <v>11</v>
      </c>
      <c r="I5" s="13"/>
      <c r="J5" s="13" t="s">
        <v>12</v>
      </c>
      <c r="K5" s="13"/>
      <c r="L5" s="13" t="s">
        <v>13</v>
      </c>
      <c r="M5" s="35"/>
    </row>
    <row r="6" s="3" customFormat="1" ht="50.1" customHeight="1" spans="1:13">
      <c r="A6" s="13"/>
      <c r="B6" s="13"/>
      <c r="C6" s="13"/>
      <c r="D6" s="13"/>
      <c r="E6" s="14">
        <v>11194</v>
      </c>
      <c r="F6" s="16" t="s">
        <v>14</v>
      </c>
      <c r="G6" s="17" t="s">
        <v>15</v>
      </c>
      <c r="H6" s="16" t="s">
        <v>14</v>
      </c>
      <c r="I6" s="13" t="s">
        <v>15</v>
      </c>
      <c r="J6" s="16" t="s">
        <v>14</v>
      </c>
      <c r="K6" s="13" t="s">
        <v>15</v>
      </c>
      <c r="L6" s="13" t="s">
        <v>14</v>
      </c>
      <c r="M6" s="35"/>
    </row>
    <row r="7" s="2" customFormat="1" ht="56.1" customHeight="1" spans="1:13">
      <c r="A7" s="18">
        <v>1</v>
      </c>
      <c r="B7" s="19" t="s">
        <v>16</v>
      </c>
      <c r="C7" s="19">
        <v>1</v>
      </c>
      <c r="D7" s="19" t="s">
        <v>17</v>
      </c>
      <c r="E7" s="20">
        <f t="shared" ref="E7:E10" si="0">F7+H7+L7</f>
        <v>633.084857</v>
      </c>
      <c r="F7" s="19">
        <v>12</v>
      </c>
      <c r="G7" s="19" t="s">
        <v>18</v>
      </c>
      <c r="H7" s="19"/>
      <c r="I7" s="19"/>
      <c r="J7" s="19"/>
      <c r="K7" s="19"/>
      <c r="L7" s="19">
        <v>621.084857</v>
      </c>
      <c r="M7" s="36"/>
    </row>
    <row r="8" s="2" customFormat="1" ht="50.25" customHeight="1" spans="1:13">
      <c r="A8" s="18"/>
      <c r="B8" s="19"/>
      <c r="C8" s="19">
        <v>2</v>
      </c>
      <c r="D8" s="19" t="s">
        <v>19</v>
      </c>
      <c r="E8" s="20">
        <f t="shared" si="0"/>
        <v>272.79</v>
      </c>
      <c r="F8" s="19"/>
      <c r="G8" s="19"/>
      <c r="H8" s="19"/>
      <c r="I8" s="19"/>
      <c r="J8" s="19"/>
      <c r="K8" s="19"/>
      <c r="L8" s="19">
        <v>272.79</v>
      </c>
      <c r="M8" s="36"/>
    </row>
    <row r="9" s="2" customFormat="1" ht="50.25" customHeight="1" spans="1:13">
      <c r="A9" s="21"/>
      <c r="B9" s="19"/>
      <c r="C9" s="19">
        <v>3</v>
      </c>
      <c r="D9" s="20" t="s">
        <v>20</v>
      </c>
      <c r="E9" s="20">
        <f t="shared" si="0"/>
        <v>55.2</v>
      </c>
      <c r="F9" s="19">
        <v>55.2</v>
      </c>
      <c r="G9" s="19" t="s">
        <v>18</v>
      </c>
      <c r="H9" s="19"/>
      <c r="I9" s="19"/>
      <c r="J9" s="19"/>
      <c r="K9" s="19"/>
      <c r="L9" s="37"/>
      <c r="M9" s="38"/>
    </row>
    <row r="10" s="2" customFormat="1" ht="50.25" customHeight="1" spans="1:13">
      <c r="A10" s="18"/>
      <c r="B10" s="19"/>
      <c r="C10" s="19">
        <v>4</v>
      </c>
      <c r="D10" s="20" t="s">
        <v>21</v>
      </c>
      <c r="E10" s="20">
        <f t="shared" si="0"/>
        <v>9.9</v>
      </c>
      <c r="F10" s="19"/>
      <c r="G10" s="19"/>
      <c r="H10" s="19"/>
      <c r="I10" s="19"/>
      <c r="J10" s="19"/>
      <c r="K10" s="19"/>
      <c r="L10" s="20">
        <v>9.9</v>
      </c>
      <c r="M10" s="36"/>
    </row>
    <row r="11" s="2" customFormat="1" ht="51.95" customHeight="1" spans="1:13">
      <c r="A11" s="18"/>
      <c r="B11" s="19"/>
      <c r="C11" s="22" t="s">
        <v>22</v>
      </c>
      <c r="D11" s="23"/>
      <c r="E11" s="24">
        <f t="shared" ref="E11:E16" si="1">F11+H11+L11</f>
        <v>970.974857</v>
      </c>
      <c r="F11" s="22">
        <f>F7+F8+F9+F10</f>
        <v>67.2</v>
      </c>
      <c r="G11" s="22"/>
      <c r="H11" s="22">
        <f>H7+H8+H9+H10</f>
        <v>0</v>
      </c>
      <c r="I11" s="22"/>
      <c r="J11" s="22"/>
      <c r="K11" s="22"/>
      <c r="L11" s="22">
        <f>L7+L8+L9+L10</f>
        <v>903.774857</v>
      </c>
      <c r="M11" s="39">
        <f>E11/E6</f>
        <v>0.0867406518670717</v>
      </c>
    </row>
    <row r="12" s="2" customFormat="1" ht="69.75" customHeight="1" spans="1:16371">
      <c r="A12" s="18">
        <v>2</v>
      </c>
      <c r="B12" s="19" t="s">
        <v>23</v>
      </c>
      <c r="C12" s="19">
        <v>1</v>
      </c>
      <c r="D12" s="19" t="s">
        <v>24</v>
      </c>
      <c r="E12" s="20">
        <f t="shared" si="1"/>
        <v>230.95</v>
      </c>
      <c r="F12" s="25" t="s">
        <v>25</v>
      </c>
      <c r="G12" s="26" t="s">
        <v>26</v>
      </c>
      <c r="H12" s="19"/>
      <c r="I12" s="19"/>
      <c r="J12" s="19"/>
      <c r="K12" s="19"/>
      <c r="L12" s="19">
        <v>24.444843</v>
      </c>
      <c r="M12" s="36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</row>
    <row r="13" s="2" customFormat="1" ht="41.1" customHeight="1" spans="1:16371">
      <c r="A13" s="18"/>
      <c r="B13" s="19"/>
      <c r="C13" s="22" t="s">
        <v>27</v>
      </c>
      <c r="D13" s="22"/>
      <c r="E13" s="24">
        <f t="shared" si="1"/>
        <v>230.95</v>
      </c>
      <c r="F13" s="22" t="str">
        <f>F12</f>
        <v>206.505157</v>
      </c>
      <c r="G13" s="22"/>
      <c r="H13" s="22">
        <f>H12</f>
        <v>0</v>
      </c>
      <c r="I13" s="22"/>
      <c r="J13" s="22"/>
      <c r="K13" s="22"/>
      <c r="L13" s="22">
        <f>L12</f>
        <v>24.444843</v>
      </c>
      <c r="M13" s="39">
        <f>E13/E6</f>
        <v>0.0206315883509023</v>
      </c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</row>
    <row r="14" s="2" customFormat="1" ht="71.25" customHeight="1" spans="1:16326">
      <c r="A14" s="18">
        <v>3</v>
      </c>
      <c r="B14" s="19" t="s">
        <v>28</v>
      </c>
      <c r="C14" s="19">
        <v>1</v>
      </c>
      <c r="D14" s="19" t="s">
        <v>29</v>
      </c>
      <c r="E14" s="20">
        <f t="shared" si="1"/>
        <v>504.294843</v>
      </c>
      <c r="F14" s="25" t="s">
        <v>30</v>
      </c>
      <c r="G14" s="26" t="s">
        <v>26</v>
      </c>
      <c r="H14" s="19"/>
      <c r="I14" s="19"/>
      <c r="J14" s="19"/>
      <c r="K14" s="19"/>
      <c r="L14" s="19">
        <v>373.8</v>
      </c>
      <c r="M14" s="36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</row>
    <row r="15" s="2" customFormat="1" ht="45.95" customHeight="1" spans="1:13">
      <c r="A15" s="18"/>
      <c r="B15" s="19"/>
      <c r="C15" s="22" t="s">
        <v>31</v>
      </c>
      <c r="D15" s="22"/>
      <c r="E15" s="24">
        <f t="shared" si="1"/>
        <v>504.294843</v>
      </c>
      <c r="F15" s="22" t="str">
        <f>F14</f>
        <v>130.494843</v>
      </c>
      <c r="G15" s="22"/>
      <c r="H15" s="22">
        <f>H14</f>
        <v>0</v>
      </c>
      <c r="I15" s="22"/>
      <c r="J15" s="22"/>
      <c r="K15" s="22"/>
      <c r="L15" s="22">
        <f>L14</f>
        <v>373.8</v>
      </c>
      <c r="M15" s="39">
        <f>E15/E6</f>
        <v>0.0450504594425585</v>
      </c>
    </row>
    <row r="16" s="2" customFormat="1" ht="51.75" customHeight="1" spans="1:13">
      <c r="A16" s="18">
        <v>4</v>
      </c>
      <c r="B16" s="19" t="s">
        <v>32</v>
      </c>
      <c r="C16" s="19">
        <v>1</v>
      </c>
      <c r="D16" s="19" t="s">
        <v>33</v>
      </c>
      <c r="E16" s="20">
        <f t="shared" si="1"/>
        <v>54.21956</v>
      </c>
      <c r="F16" s="19"/>
      <c r="G16" s="19"/>
      <c r="H16" s="19"/>
      <c r="I16" s="19"/>
      <c r="J16" s="19"/>
      <c r="K16" s="19"/>
      <c r="L16" s="19">
        <v>54.21956</v>
      </c>
      <c r="M16" s="36"/>
    </row>
    <row r="17" s="2" customFormat="1" ht="61.5" customHeight="1" spans="1:13">
      <c r="A17" s="18"/>
      <c r="B17" s="19"/>
      <c r="C17" s="19">
        <v>2</v>
      </c>
      <c r="D17" s="19" t="s">
        <v>34</v>
      </c>
      <c r="E17" s="20">
        <f>F17+H17+J17+L17</f>
        <v>18</v>
      </c>
      <c r="F17" s="19"/>
      <c r="G17" s="19"/>
      <c r="H17" s="19"/>
      <c r="I17" s="19"/>
      <c r="J17" s="19">
        <v>18</v>
      </c>
      <c r="K17" s="19" t="s">
        <v>35</v>
      </c>
      <c r="L17" s="19"/>
      <c r="M17" s="36"/>
    </row>
    <row r="18" s="2" customFormat="1" ht="36.95" customHeight="1" spans="1:13">
      <c r="A18" s="18"/>
      <c r="B18" s="19"/>
      <c r="C18" s="22" t="s">
        <v>36</v>
      </c>
      <c r="D18" s="22"/>
      <c r="E18" s="20">
        <f>F18+H18+J18+L18</f>
        <v>72.21956</v>
      </c>
      <c r="F18" s="22">
        <f>F16+F17</f>
        <v>0</v>
      </c>
      <c r="G18" s="22"/>
      <c r="H18" s="22">
        <f t="shared" ref="H18:L18" si="2">H16+H17</f>
        <v>0</v>
      </c>
      <c r="I18" s="22"/>
      <c r="J18" s="22">
        <f t="shared" si="2"/>
        <v>18</v>
      </c>
      <c r="K18" s="22"/>
      <c r="L18" s="22">
        <f t="shared" si="2"/>
        <v>54.21956</v>
      </c>
      <c r="M18" s="39">
        <f>E18/E6</f>
        <v>0.00645163123101662</v>
      </c>
    </row>
    <row r="19" s="2" customFormat="1" ht="75" customHeight="1" spans="1:13">
      <c r="A19" s="18">
        <v>5</v>
      </c>
      <c r="B19" s="19" t="s">
        <v>37</v>
      </c>
      <c r="C19" s="19">
        <v>1</v>
      </c>
      <c r="D19" s="19" t="s">
        <v>38</v>
      </c>
      <c r="E19" s="20">
        <f t="shared" ref="E19:E24" si="3">F19+H19+L19</f>
        <v>125.832458</v>
      </c>
      <c r="F19" s="19">
        <v>98</v>
      </c>
      <c r="G19" s="19" t="s">
        <v>18</v>
      </c>
      <c r="H19" s="19"/>
      <c r="I19" s="19"/>
      <c r="J19" s="19"/>
      <c r="K19" s="19"/>
      <c r="L19" s="18">
        <v>27.832458</v>
      </c>
      <c r="M19" s="40"/>
    </row>
    <row r="20" s="2" customFormat="1" ht="75" customHeight="1" spans="1:13">
      <c r="A20" s="18"/>
      <c r="B20" s="19"/>
      <c r="C20" s="19">
        <v>2</v>
      </c>
      <c r="D20" s="19" t="s">
        <v>39</v>
      </c>
      <c r="E20" s="20">
        <f t="shared" si="3"/>
        <v>31.150128</v>
      </c>
      <c r="F20" s="19"/>
      <c r="G20" s="19"/>
      <c r="H20" s="18"/>
      <c r="I20" s="19"/>
      <c r="J20" s="19"/>
      <c r="K20" s="19"/>
      <c r="L20" s="18">
        <v>31.150128</v>
      </c>
      <c r="M20" s="40"/>
    </row>
    <row r="21" s="2" customFormat="1" ht="81.75" customHeight="1" spans="1:13">
      <c r="A21" s="18"/>
      <c r="B21" s="19"/>
      <c r="C21" s="19">
        <v>3</v>
      </c>
      <c r="D21" s="19" t="s">
        <v>40</v>
      </c>
      <c r="E21" s="20">
        <f t="shared" si="3"/>
        <v>187.81</v>
      </c>
      <c r="F21" s="18"/>
      <c r="G21" s="18"/>
      <c r="H21" s="18"/>
      <c r="I21" s="19"/>
      <c r="J21" s="19"/>
      <c r="K21" s="19"/>
      <c r="L21" s="18">
        <v>187.81</v>
      </c>
      <c r="M21" s="40"/>
    </row>
    <row r="22" s="2" customFormat="1" ht="72.95" customHeight="1" spans="1:13">
      <c r="A22" s="18"/>
      <c r="B22" s="19"/>
      <c r="C22" s="19">
        <v>4</v>
      </c>
      <c r="D22" s="19" t="s">
        <v>41</v>
      </c>
      <c r="E22" s="20">
        <f t="shared" si="3"/>
        <v>87.425</v>
      </c>
      <c r="F22" s="19">
        <v>17.485</v>
      </c>
      <c r="G22" s="19" t="s">
        <v>18</v>
      </c>
      <c r="H22" s="19">
        <v>69.94</v>
      </c>
      <c r="I22" s="41" t="s">
        <v>26</v>
      </c>
      <c r="J22" s="41"/>
      <c r="K22" s="41"/>
      <c r="L22" s="18"/>
      <c r="M22" s="40"/>
    </row>
    <row r="23" s="2" customFormat="1" ht="72.95" customHeight="1" spans="1:13">
      <c r="A23" s="18">
        <v>5</v>
      </c>
      <c r="B23" s="27" t="s">
        <v>37</v>
      </c>
      <c r="C23" s="19">
        <v>5</v>
      </c>
      <c r="D23" s="19" t="s">
        <v>42</v>
      </c>
      <c r="E23" s="20">
        <f t="shared" si="3"/>
        <v>68.032648</v>
      </c>
      <c r="F23" s="19"/>
      <c r="G23" s="19"/>
      <c r="H23" s="19"/>
      <c r="I23" s="19"/>
      <c r="J23" s="19"/>
      <c r="K23" s="19"/>
      <c r="L23" s="18">
        <v>68.032648</v>
      </c>
      <c r="M23" s="40"/>
    </row>
    <row r="24" s="2" customFormat="1" ht="90" customHeight="1" spans="1:13">
      <c r="A24" s="18"/>
      <c r="B24" s="19"/>
      <c r="C24" s="19">
        <v>6</v>
      </c>
      <c r="D24" s="19" t="s">
        <v>43</v>
      </c>
      <c r="E24" s="20">
        <f t="shared" si="3"/>
        <v>118.145506</v>
      </c>
      <c r="F24" s="19"/>
      <c r="G24" s="19"/>
      <c r="H24" s="18">
        <v>59</v>
      </c>
      <c r="I24" s="41" t="s">
        <v>26</v>
      </c>
      <c r="J24" s="41"/>
      <c r="K24" s="41"/>
      <c r="L24" s="18">
        <v>59.145506</v>
      </c>
      <c r="M24" s="40"/>
    </row>
    <row r="25" s="2" customFormat="1" ht="81" customHeight="1" spans="1:16326">
      <c r="A25" s="18"/>
      <c r="B25" s="19"/>
      <c r="C25" s="19">
        <v>7</v>
      </c>
      <c r="D25" s="19" t="s">
        <v>44</v>
      </c>
      <c r="E25" s="20">
        <f t="shared" ref="E25:E37" si="4">F25+H25+L25</f>
        <v>61.302313</v>
      </c>
      <c r="F25" s="19"/>
      <c r="G25" s="19"/>
      <c r="H25" s="19">
        <v>42.855313</v>
      </c>
      <c r="I25" s="41" t="s">
        <v>26</v>
      </c>
      <c r="J25" s="41"/>
      <c r="K25" s="41"/>
      <c r="L25" s="18">
        <v>18.447</v>
      </c>
      <c r="M25" s="40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</row>
    <row r="26" s="2" customFormat="1" ht="81" customHeight="1" spans="1:13">
      <c r="A26" s="18"/>
      <c r="B26" s="19"/>
      <c r="C26" s="19">
        <v>8</v>
      </c>
      <c r="D26" s="19" t="s">
        <v>45</v>
      </c>
      <c r="E26" s="20">
        <f t="shared" si="4"/>
        <v>47.728076</v>
      </c>
      <c r="F26" s="19"/>
      <c r="G26" s="19"/>
      <c r="H26" s="18"/>
      <c r="I26" s="19"/>
      <c r="J26" s="19"/>
      <c r="K26" s="19"/>
      <c r="L26" s="18">
        <v>47.728076</v>
      </c>
      <c r="M26" s="40"/>
    </row>
    <row r="27" s="2" customFormat="1" ht="81" customHeight="1" spans="1:13">
      <c r="A27" s="18"/>
      <c r="B27" s="19"/>
      <c r="C27" s="19">
        <v>9</v>
      </c>
      <c r="D27" s="19" t="s">
        <v>46</v>
      </c>
      <c r="E27" s="20">
        <f t="shared" si="4"/>
        <v>65.92</v>
      </c>
      <c r="F27" s="28">
        <v>46.144</v>
      </c>
      <c r="G27" s="19" t="s">
        <v>18</v>
      </c>
      <c r="H27" s="28">
        <v>19.776</v>
      </c>
      <c r="I27" s="41" t="s">
        <v>26</v>
      </c>
      <c r="J27" s="41"/>
      <c r="K27" s="41"/>
      <c r="L27" s="18"/>
      <c r="M27" s="40"/>
    </row>
    <row r="28" s="2" customFormat="1" ht="81" customHeight="1" spans="1:13">
      <c r="A28" s="18"/>
      <c r="B28" s="19"/>
      <c r="C28" s="19">
        <v>10</v>
      </c>
      <c r="D28" s="19" t="s">
        <v>47</v>
      </c>
      <c r="E28" s="20">
        <f t="shared" si="4"/>
        <v>99.895593</v>
      </c>
      <c r="F28" s="28"/>
      <c r="G28" s="28"/>
      <c r="H28" s="28"/>
      <c r="I28" s="28"/>
      <c r="J28" s="28"/>
      <c r="K28" s="28"/>
      <c r="L28" s="18">
        <v>99.895593</v>
      </c>
      <c r="M28" s="40"/>
    </row>
    <row r="29" s="2" customFormat="1" ht="81" customHeight="1" spans="1:13">
      <c r="A29" s="29">
        <v>5</v>
      </c>
      <c r="B29" s="19" t="s">
        <v>37</v>
      </c>
      <c r="C29" s="19">
        <v>11</v>
      </c>
      <c r="D29" s="19" t="s">
        <v>48</v>
      </c>
      <c r="E29" s="20">
        <f t="shared" si="4"/>
        <v>65.245632</v>
      </c>
      <c r="F29" s="18"/>
      <c r="G29" s="19"/>
      <c r="H29" s="19"/>
      <c r="I29" s="19"/>
      <c r="J29" s="19"/>
      <c r="K29" s="19"/>
      <c r="L29" s="18">
        <v>65.245632</v>
      </c>
      <c r="M29" s="40"/>
    </row>
    <row r="30" s="2" customFormat="1" ht="81" customHeight="1" spans="1:13">
      <c r="A30" s="29"/>
      <c r="B30" s="19"/>
      <c r="C30" s="19">
        <v>12</v>
      </c>
      <c r="D30" s="19" t="s">
        <v>49</v>
      </c>
      <c r="E30" s="20">
        <f t="shared" si="4"/>
        <v>50.57159</v>
      </c>
      <c r="F30" s="18"/>
      <c r="G30" s="19"/>
      <c r="H30" s="19"/>
      <c r="I30" s="19"/>
      <c r="J30" s="19"/>
      <c r="K30" s="19"/>
      <c r="L30" s="18">
        <v>50.57159</v>
      </c>
      <c r="M30" s="40"/>
    </row>
    <row r="31" s="2" customFormat="1" ht="68.1" customHeight="1" spans="1:13">
      <c r="A31" s="29"/>
      <c r="B31" s="19"/>
      <c r="C31" s="19">
        <v>13</v>
      </c>
      <c r="D31" s="19" t="s">
        <v>50</v>
      </c>
      <c r="E31" s="20">
        <f t="shared" si="4"/>
        <v>52.38372</v>
      </c>
      <c r="F31" s="28"/>
      <c r="G31" s="28"/>
      <c r="H31" s="19"/>
      <c r="I31" s="19"/>
      <c r="J31" s="19"/>
      <c r="K31" s="19"/>
      <c r="L31" s="18">
        <v>52.38372</v>
      </c>
      <c r="M31" s="40"/>
    </row>
    <row r="32" s="2" customFormat="1" ht="78" customHeight="1" spans="1:13">
      <c r="A32" s="29"/>
      <c r="B32" s="19"/>
      <c r="C32" s="19">
        <v>14</v>
      </c>
      <c r="D32" s="19" t="s">
        <v>51</v>
      </c>
      <c r="E32" s="20">
        <f t="shared" si="4"/>
        <v>123.292358</v>
      </c>
      <c r="F32" s="28">
        <v>85.498226</v>
      </c>
      <c r="G32" s="19" t="s">
        <v>18</v>
      </c>
      <c r="H32" s="28">
        <v>37.794132</v>
      </c>
      <c r="I32" s="41" t="s">
        <v>26</v>
      </c>
      <c r="J32" s="41"/>
      <c r="K32" s="41"/>
      <c r="L32" s="18"/>
      <c r="M32" s="40"/>
    </row>
    <row r="33" s="2" customFormat="1" ht="75.95" customHeight="1" spans="1:13">
      <c r="A33" s="29"/>
      <c r="B33" s="19"/>
      <c r="C33" s="19">
        <v>15</v>
      </c>
      <c r="D33" s="19" t="s">
        <v>52</v>
      </c>
      <c r="E33" s="20">
        <f t="shared" si="4"/>
        <v>102.693055</v>
      </c>
      <c r="F33" s="28"/>
      <c r="G33" s="28"/>
      <c r="H33" s="28"/>
      <c r="I33" s="28"/>
      <c r="J33" s="28"/>
      <c r="K33" s="28"/>
      <c r="L33" s="18">
        <v>102.693055</v>
      </c>
      <c r="M33" s="40"/>
    </row>
    <row r="34" s="2" customFormat="1" ht="63.95" customHeight="1" spans="1:13">
      <c r="A34" s="29"/>
      <c r="B34" s="19"/>
      <c r="C34" s="19">
        <v>16</v>
      </c>
      <c r="D34" s="19" t="s">
        <v>53</v>
      </c>
      <c r="E34" s="20">
        <f t="shared" si="4"/>
        <v>24.948406</v>
      </c>
      <c r="F34" s="28">
        <v>17.394406</v>
      </c>
      <c r="G34" s="19" t="s">
        <v>18</v>
      </c>
      <c r="H34" s="28">
        <v>7.554</v>
      </c>
      <c r="I34" s="41" t="s">
        <v>26</v>
      </c>
      <c r="J34" s="41"/>
      <c r="K34" s="41"/>
      <c r="L34" s="18"/>
      <c r="M34" s="40"/>
    </row>
    <row r="35" s="2" customFormat="1" ht="60" customHeight="1" spans="1:13">
      <c r="A35" s="29">
        <v>5</v>
      </c>
      <c r="B35" s="19" t="s">
        <v>37</v>
      </c>
      <c r="C35" s="19">
        <v>17</v>
      </c>
      <c r="D35" s="20" t="s">
        <v>54</v>
      </c>
      <c r="E35" s="20">
        <f t="shared" si="4"/>
        <v>50</v>
      </c>
      <c r="F35" s="19">
        <v>50</v>
      </c>
      <c r="G35" s="19" t="s">
        <v>18</v>
      </c>
      <c r="H35" s="19"/>
      <c r="I35" s="19"/>
      <c r="J35" s="19"/>
      <c r="K35" s="19"/>
      <c r="L35" s="20"/>
      <c r="M35" s="36"/>
    </row>
    <row r="36" s="2" customFormat="1" ht="54" customHeight="1" spans="1:13">
      <c r="A36" s="29"/>
      <c r="B36" s="19"/>
      <c r="C36" s="19">
        <v>18</v>
      </c>
      <c r="D36" s="20" t="s">
        <v>55</v>
      </c>
      <c r="E36" s="20">
        <f t="shared" si="4"/>
        <v>16</v>
      </c>
      <c r="F36" s="18">
        <v>16</v>
      </c>
      <c r="G36" s="19" t="s">
        <v>56</v>
      </c>
      <c r="H36" s="18"/>
      <c r="I36" s="18"/>
      <c r="J36" s="18"/>
      <c r="K36" s="18"/>
      <c r="L36" s="18"/>
      <c r="M36" s="40"/>
    </row>
    <row r="37" s="2" customFormat="1" ht="54" customHeight="1" spans="1:16364">
      <c r="A37" s="29"/>
      <c r="B37" s="19"/>
      <c r="C37" s="19">
        <v>19</v>
      </c>
      <c r="D37" s="20" t="s">
        <v>57</v>
      </c>
      <c r="E37" s="20">
        <f t="shared" si="4"/>
        <v>117.848173</v>
      </c>
      <c r="F37" s="18"/>
      <c r="G37" s="19"/>
      <c r="H37" s="18">
        <v>117</v>
      </c>
      <c r="I37" s="41" t="s">
        <v>58</v>
      </c>
      <c r="J37" s="18"/>
      <c r="K37" s="18"/>
      <c r="L37" s="18">
        <v>0.848173</v>
      </c>
      <c r="M37" s="40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8"/>
      <c r="XCG37" s="8"/>
      <c r="XCH37" s="8"/>
      <c r="XCI37" s="8"/>
      <c r="XCJ37" s="8"/>
      <c r="XCK37" s="8"/>
      <c r="XCL37" s="8"/>
      <c r="XCM37" s="8"/>
      <c r="XCN37" s="8"/>
      <c r="XCO37" s="8"/>
      <c r="XCP37" s="8"/>
      <c r="XCQ37" s="8"/>
      <c r="XCR37" s="8"/>
      <c r="XCS37" s="8"/>
      <c r="XCT37" s="8"/>
      <c r="XCU37" s="8"/>
      <c r="XCV37" s="8"/>
      <c r="XCW37" s="8"/>
      <c r="XCX37" s="8"/>
      <c r="XCY37" s="8"/>
      <c r="XCZ37" s="8"/>
      <c r="XDA37" s="8"/>
      <c r="XDB37" s="8"/>
      <c r="XDC37" s="8"/>
      <c r="XDD37" s="8"/>
      <c r="XDE37" s="8"/>
      <c r="XDF37" s="8"/>
      <c r="XDG37" s="8"/>
      <c r="XDH37" s="8"/>
      <c r="XDI37" s="8"/>
      <c r="XDJ37" s="8"/>
      <c r="XDK37" s="8"/>
      <c r="XDL37" s="8"/>
      <c r="XDM37" s="8"/>
      <c r="XDN37" s="8"/>
      <c r="XDO37" s="8"/>
      <c r="XDP37" s="8"/>
      <c r="XDQ37" s="8"/>
      <c r="XDR37" s="8"/>
      <c r="XDS37" s="8"/>
      <c r="XDT37" s="8"/>
      <c r="XDU37" s="8"/>
      <c r="XDV37" s="8"/>
      <c r="XDW37" s="8"/>
      <c r="XDX37" s="8"/>
      <c r="XDY37" s="8"/>
      <c r="XDZ37" s="8"/>
      <c r="XEA37" s="8"/>
      <c r="XEB37" s="8"/>
      <c r="XEC37" s="8"/>
      <c r="XED37" s="8"/>
      <c r="XEE37" s="8"/>
      <c r="XEF37" s="8"/>
      <c r="XEG37" s="8"/>
      <c r="XEH37" s="8"/>
      <c r="XEI37" s="8"/>
      <c r="XEJ37" s="8"/>
    </row>
    <row r="38" s="2" customFormat="1" ht="56.1" customHeight="1" spans="1:13">
      <c r="A38" s="21"/>
      <c r="B38" s="19"/>
      <c r="C38" s="22" t="s">
        <v>59</v>
      </c>
      <c r="D38" s="22"/>
      <c r="E38" s="24">
        <f>E19+E20+E21+E22+E23+E24+E25+E26+E27+E28+E29+E30+E31+E32+E33+E34+E36+E37+E35</f>
        <v>1496.224656</v>
      </c>
      <c r="F38" s="24">
        <f>F19+F20+F21+F22+F23+F24+F25+F26+F27+F28+F29+F30+F31+F32+F33+F34+F36+F37+F35</f>
        <v>330.521632</v>
      </c>
      <c r="G38" s="24"/>
      <c r="H38" s="24">
        <f>H19+H20+H21+H22+H23+H24+H25+H26+H27+H28+H29+H30+H31+H32+H33+H34+H36+H37</f>
        <v>353.919445</v>
      </c>
      <c r="I38" s="24"/>
      <c r="J38" s="24"/>
      <c r="K38" s="24"/>
      <c r="L38" s="24">
        <f>L19+L20+L21+L22+L23+L24+L25+L26+L27+L28+L29+L30+L31+L32+L33+L34+L36+L37</f>
        <v>811.783579</v>
      </c>
      <c r="M38" s="39">
        <f>E38/E6</f>
        <v>0.133663092370913</v>
      </c>
    </row>
    <row r="39" s="2" customFormat="1" ht="60" customHeight="1" spans="1:13">
      <c r="A39" s="30">
        <v>6</v>
      </c>
      <c r="B39" s="19" t="s">
        <v>60</v>
      </c>
      <c r="C39" s="19">
        <v>1</v>
      </c>
      <c r="D39" s="20" t="s">
        <v>61</v>
      </c>
      <c r="E39" s="20">
        <f t="shared" ref="E39:E54" si="5">F39+H39+L39</f>
        <v>1800</v>
      </c>
      <c r="F39" s="28"/>
      <c r="G39" s="28"/>
      <c r="H39" s="28"/>
      <c r="I39" s="28"/>
      <c r="J39" s="28"/>
      <c r="K39" s="28"/>
      <c r="L39" s="18">
        <v>1800</v>
      </c>
      <c r="M39" s="40"/>
    </row>
    <row r="40" s="2" customFormat="1" ht="57.95" customHeight="1" spans="1:13">
      <c r="A40" s="29"/>
      <c r="B40" s="19"/>
      <c r="C40" s="19">
        <v>2</v>
      </c>
      <c r="D40" s="20" t="s">
        <v>62</v>
      </c>
      <c r="E40" s="20">
        <f t="shared" si="5"/>
        <v>349.8</v>
      </c>
      <c r="F40" s="19">
        <v>244.86</v>
      </c>
      <c r="G40" s="19" t="s">
        <v>18</v>
      </c>
      <c r="H40" s="19">
        <v>104.94</v>
      </c>
      <c r="I40" s="41" t="s">
        <v>26</v>
      </c>
      <c r="J40" s="41"/>
      <c r="K40" s="41"/>
      <c r="L40" s="19"/>
      <c r="M40" s="36"/>
    </row>
    <row r="41" s="2" customFormat="1" ht="62.1" customHeight="1" spans="1:13">
      <c r="A41" s="29"/>
      <c r="B41" s="19"/>
      <c r="C41" s="19">
        <v>3</v>
      </c>
      <c r="D41" s="20" t="s">
        <v>63</v>
      </c>
      <c r="E41" s="20">
        <f t="shared" si="5"/>
        <v>153.643447</v>
      </c>
      <c r="F41" s="19">
        <v>105.661447</v>
      </c>
      <c r="G41" s="19" t="s">
        <v>18</v>
      </c>
      <c r="H41" s="19">
        <v>47.982</v>
      </c>
      <c r="I41" s="41" t="s">
        <v>26</v>
      </c>
      <c r="J41" s="41"/>
      <c r="K41" s="41"/>
      <c r="L41" s="19"/>
      <c r="M41" s="36"/>
    </row>
    <row r="42" s="2" customFormat="1" ht="62.1" customHeight="1" spans="1:16326">
      <c r="A42" s="21"/>
      <c r="B42" s="19"/>
      <c r="C42" s="19">
        <v>4</v>
      </c>
      <c r="D42" s="20" t="s">
        <v>64</v>
      </c>
      <c r="E42" s="20">
        <f t="shared" si="5"/>
        <v>360</v>
      </c>
      <c r="F42" s="19">
        <v>252</v>
      </c>
      <c r="G42" s="19" t="s">
        <v>18</v>
      </c>
      <c r="H42" s="19"/>
      <c r="I42" s="19"/>
      <c r="J42" s="19"/>
      <c r="K42" s="19"/>
      <c r="L42" s="20">
        <v>108</v>
      </c>
      <c r="M42" s="36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8"/>
      <c r="XCG42" s="8"/>
      <c r="XCH42" s="8"/>
      <c r="XCI42" s="8"/>
      <c r="XCJ42" s="8"/>
      <c r="XCK42" s="8"/>
      <c r="XCL42" s="8"/>
      <c r="XCM42" s="8"/>
      <c r="XCN42" s="8"/>
      <c r="XCO42" s="8"/>
      <c r="XCP42" s="8"/>
      <c r="XCQ42" s="8"/>
      <c r="XCR42" s="8"/>
      <c r="XCS42" s="8"/>
      <c r="XCT42" s="8"/>
      <c r="XCU42" s="8"/>
      <c r="XCV42" s="8"/>
      <c r="XCW42" s="8"/>
      <c r="XCX42" s="8"/>
    </row>
    <row r="43" s="2" customFormat="1" ht="60" customHeight="1" spans="1:13">
      <c r="A43" s="30">
        <v>6</v>
      </c>
      <c r="B43" s="19" t="s">
        <v>60</v>
      </c>
      <c r="C43" s="19">
        <v>5</v>
      </c>
      <c r="D43" s="20" t="s">
        <v>65</v>
      </c>
      <c r="E43" s="20">
        <f t="shared" si="5"/>
        <v>35</v>
      </c>
      <c r="F43" s="19"/>
      <c r="G43" s="19"/>
      <c r="H43" s="19"/>
      <c r="I43" s="19"/>
      <c r="J43" s="19"/>
      <c r="K43" s="19"/>
      <c r="L43" s="20">
        <v>35</v>
      </c>
      <c r="M43" s="36"/>
    </row>
    <row r="44" s="2" customFormat="1" ht="54.95" customHeight="1" spans="1:13">
      <c r="A44" s="29"/>
      <c r="B44" s="19"/>
      <c r="C44" s="19">
        <v>6</v>
      </c>
      <c r="D44" s="20" t="s">
        <v>66</v>
      </c>
      <c r="E44" s="20">
        <f t="shared" si="5"/>
        <v>246.389783</v>
      </c>
      <c r="F44" s="19"/>
      <c r="G44" s="19"/>
      <c r="H44" s="19">
        <v>246.389783</v>
      </c>
      <c r="I44" s="41" t="s">
        <v>26</v>
      </c>
      <c r="J44" s="41"/>
      <c r="K44" s="41"/>
      <c r="L44" s="19"/>
      <c r="M44" s="36"/>
    </row>
    <row r="45" s="4" customFormat="1" ht="66.95" customHeight="1" spans="1:13">
      <c r="A45" s="29"/>
      <c r="B45" s="19"/>
      <c r="C45" s="19">
        <v>7</v>
      </c>
      <c r="D45" s="20" t="s">
        <v>67</v>
      </c>
      <c r="E45" s="20">
        <f t="shared" si="5"/>
        <v>86.02732</v>
      </c>
      <c r="F45" s="19"/>
      <c r="G45" s="19"/>
      <c r="H45" s="19">
        <v>86.02732</v>
      </c>
      <c r="I45" s="41" t="s">
        <v>26</v>
      </c>
      <c r="J45" s="41"/>
      <c r="K45" s="41"/>
      <c r="L45" s="19"/>
      <c r="M45" s="36"/>
    </row>
    <row r="46" s="2" customFormat="1" ht="60.95" customHeight="1" spans="1:13">
      <c r="A46" s="29"/>
      <c r="B46" s="19"/>
      <c r="C46" s="19">
        <v>8</v>
      </c>
      <c r="D46" s="20" t="s">
        <v>68</v>
      </c>
      <c r="E46" s="20">
        <f t="shared" si="5"/>
        <v>98.275928</v>
      </c>
      <c r="F46" s="19"/>
      <c r="G46" s="19"/>
      <c r="H46" s="19"/>
      <c r="I46" s="19"/>
      <c r="J46" s="19"/>
      <c r="K46" s="19"/>
      <c r="L46" s="37">
        <v>98.275928</v>
      </c>
      <c r="M46" s="38"/>
    </row>
    <row r="47" s="2" customFormat="1" ht="57" customHeight="1" spans="1:13">
      <c r="A47" s="29"/>
      <c r="B47" s="19"/>
      <c r="C47" s="19">
        <v>9</v>
      </c>
      <c r="D47" s="20" t="s">
        <v>69</v>
      </c>
      <c r="E47" s="20">
        <f t="shared" si="5"/>
        <v>122.514075</v>
      </c>
      <c r="F47" s="19"/>
      <c r="G47" s="19"/>
      <c r="H47" s="19"/>
      <c r="I47" s="19"/>
      <c r="J47" s="19"/>
      <c r="K47" s="19"/>
      <c r="L47" s="20">
        <v>122.514075</v>
      </c>
      <c r="M47" s="36"/>
    </row>
    <row r="48" s="2" customFormat="1" ht="60.95" customHeight="1" spans="1:13">
      <c r="A48" s="29"/>
      <c r="B48" s="19"/>
      <c r="C48" s="19">
        <v>10</v>
      </c>
      <c r="D48" s="20" t="s">
        <v>70</v>
      </c>
      <c r="E48" s="20">
        <f t="shared" si="5"/>
        <v>97.3216</v>
      </c>
      <c r="F48" s="19"/>
      <c r="G48" s="19"/>
      <c r="H48" s="19">
        <v>97.3216</v>
      </c>
      <c r="I48" s="41" t="s">
        <v>26</v>
      </c>
      <c r="J48" s="41"/>
      <c r="K48" s="41"/>
      <c r="L48" s="19"/>
      <c r="M48" s="36"/>
    </row>
    <row r="49" s="2" customFormat="1" ht="54.95" customHeight="1" spans="1:13">
      <c r="A49" s="29"/>
      <c r="B49" s="19"/>
      <c r="C49" s="19">
        <v>11</v>
      </c>
      <c r="D49" s="20" t="s">
        <v>71</v>
      </c>
      <c r="E49" s="20">
        <f t="shared" si="5"/>
        <v>2</v>
      </c>
      <c r="F49" s="19"/>
      <c r="G49" s="19"/>
      <c r="H49" s="19"/>
      <c r="I49" s="19"/>
      <c r="J49" s="19"/>
      <c r="K49" s="19"/>
      <c r="L49" s="20">
        <v>2</v>
      </c>
      <c r="M49" s="36"/>
    </row>
    <row r="50" s="2" customFormat="1" ht="51" customHeight="1" spans="1:13">
      <c r="A50" s="21"/>
      <c r="B50" s="19"/>
      <c r="C50" s="19">
        <v>12</v>
      </c>
      <c r="D50" s="20" t="s">
        <v>72</v>
      </c>
      <c r="E50" s="20">
        <f t="shared" si="5"/>
        <v>2</v>
      </c>
      <c r="F50" s="19"/>
      <c r="G50" s="19"/>
      <c r="H50" s="19"/>
      <c r="I50" s="19"/>
      <c r="J50" s="19"/>
      <c r="K50" s="19"/>
      <c r="L50" s="20">
        <v>2</v>
      </c>
      <c r="M50" s="36"/>
    </row>
    <row r="51" s="2" customFormat="1" ht="51" customHeight="1" spans="1:13">
      <c r="A51" s="18">
        <v>6</v>
      </c>
      <c r="B51" s="19" t="s">
        <v>60</v>
      </c>
      <c r="C51" s="19">
        <v>13</v>
      </c>
      <c r="D51" s="20" t="s">
        <v>73</v>
      </c>
      <c r="E51" s="20">
        <f t="shared" si="5"/>
        <v>2</v>
      </c>
      <c r="F51" s="19"/>
      <c r="G51" s="19"/>
      <c r="H51" s="19"/>
      <c r="I51" s="19"/>
      <c r="J51" s="19"/>
      <c r="K51" s="19"/>
      <c r="L51" s="20">
        <v>2</v>
      </c>
      <c r="M51" s="36"/>
    </row>
    <row r="52" s="2" customFormat="1" ht="54.95" customHeight="1" spans="1:13">
      <c r="A52" s="18"/>
      <c r="B52" s="19"/>
      <c r="C52" s="19">
        <v>14</v>
      </c>
      <c r="D52" s="20" t="s">
        <v>74</v>
      </c>
      <c r="E52" s="20">
        <f t="shared" si="5"/>
        <v>2</v>
      </c>
      <c r="F52" s="19"/>
      <c r="G52" s="19"/>
      <c r="H52" s="19"/>
      <c r="I52" s="19"/>
      <c r="J52" s="19"/>
      <c r="K52" s="19"/>
      <c r="L52" s="20">
        <v>2</v>
      </c>
      <c r="M52" s="36"/>
    </row>
    <row r="53" s="2" customFormat="1" ht="54.95" customHeight="1" spans="1:16364">
      <c r="A53" s="18"/>
      <c r="B53" s="19"/>
      <c r="C53" s="19">
        <v>15</v>
      </c>
      <c r="D53" s="20" t="s">
        <v>75</v>
      </c>
      <c r="E53" s="20">
        <f t="shared" si="5"/>
        <v>7.2</v>
      </c>
      <c r="F53" s="19"/>
      <c r="G53" s="19"/>
      <c r="H53" s="19"/>
      <c r="I53" s="19"/>
      <c r="J53" s="19"/>
      <c r="K53" s="19"/>
      <c r="L53" s="20">
        <v>7.2</v>
      </c>
      <c r="M53" s="36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8"/>
      <c r="XCG53" s="8"/>
      <c r="XCH53" s="8"/>
      <c r="XCI53" s="8"/>
      <c r="XCJ53" s="8"/>
      <c r="XCK53" s="8"/>
      <c r="XCL53" s="8"/>
      <c r="XCM53" s="8"/>
      <c r="XCN53" s="8"/>
      <c r="XCO53" s="8"/>
      <c r="XCP53" s="8"/>
      <c r="XCQ53" s="8"/>
      <c r="XCR53" s="8"/>
      <c r="XCS53" s="8"/>
      <c r="XCT53" s="8"/>
      <c r="XCU53" s="8"/>
      <c r="XCV53" s="8"/>
      <c r="XCW53" s="8"/>
      <c r="XCX53" s="8"/>
      <c r="XCY53" s="8"/>
      <c r="XCZ53" s="8"/>
      <c r="XDA53" s="8"/>
      <c r="XDB53" s="8"/>
      <c r="XDC53" s="8"/>
      <c r="XDD53" s="8"/>
      <c r="XDE53" s="8"/>
      <c r="XDF53" s="8"/>
      <c r="XDG53" s="8"/>
      <c r="XDH53" s="8"/>
      <c r="XDI53" s="8"/>
      <c r="XDJ53" s="8"/>
      <c r="XDK53" s="8"/>
      <c r="XDL53" s="8"/>
      <c r="XDM53" s="8"/>
      <c r="XDN53" s="8"/>
      <c r="XDO53" s="8"/>
      <c r="XDP53" s="8"/>
      <c r="XDQ53" s="8"/>
      <c r="XDR53" s="8"/>
      <c r="XDS53" s="8"/>
      <c r="XDT53" s="8"/>
      <c r="XDU53" s="8"/>
      <c r="XDV53" s="8"/>
      <c r="XDW53" s="8"/>
      <c r="XDX53" s="8"/>
      <c r="XDY53" s="8"/>
      <c r="XDZ53" s="8"/>
      <c r="XEA53" s="8"/>
      <c r="XEB53" s="8"/>
      <c r="XEC53" s="8"/>
      <c r="XED53" s="8"/>
      <c r="XEE53" s="8"/>
      <c r="XEF53" s="8"/>
      <c r="XEG53" s="8"/>
      <c r="XEH53" s="8"/>
      <c r="XEI53" s="8"/>
      <c r="XEJ53" s="8"/>
    </row>
    <row r="54" s="2" customFormat="1" ht="54.95" customHeight="1" spans="1:13">
      <c r="A54" s="18"/>
      <c r="B54" s="19"/>
      <c r="C54" s="19">
        <v>16</v>
      </c>
      <c r="D54" s="20" t="s">
        <v>76</v>
      </c>
      <c r="E54" s="20">
        <f t="shared" si="5"/>
        <v>10</v>
      </c>
      <c r="F54" s="19"/>
      <c r="G54" s="19"/>
      <c r="H54" s="19"/>
      <c r="I54" s="19"/>
      <c r="J54" s="19"/>
      <c r="K54" s="19"/>
      <c r="L54" s="20">
        <v>10</v>
      </c>
      <c r="M54" s="36"/>
    </row>
    <row r="55" s="2" customFormat="1" ht="54" customHeight="1" spans="1:13">
      <c r="A55" s="18"/>
      <c r="B55" s="19"/>
      <c r="C55" s="19">
        <v>17</v>
      </c>
      <c r="D55" s="20" t="s">
        <v>77</v>
      </c>
      <c r="E55" s="20">
        <f t="shared" ref="E55:E62" si="6">F55+H55+L55</f>
        <v>4.4</v>
      </c>
      <c r="F55" s="19"/>
      <c r="G55" s="19"/>
      <c r="H55" s="19"/>
      <c r="I55" s="19"/>
      <c r="J55" s="19"/>
      <c r="K55" s="19"/>
      <c r="L55" s="20">
        <v>4.4</v>
      </c>
      <c r="M55" s="36"/>
    </row>
    <row r="56" s="2" customFormat="1" ht="54" customHeight="1" spans="1:13">
      <c r="A56" s="18"/>
      <c r="B56" s="19"/>
      <c r="C56" s="19">
        <v>18</v>
      </c>
      <c r="D56" s="20" t="s">
        <v>78</v>
      </c>
      <c r="E56" s="20">
        <f t="shared" si="6"/>
        <v>10</v>
      </c>
      <c r="F56" s="19"/>
      <c r="G56" s="19"/>
      <c r="H56" s="19"/>
      <c r="I56" s="19"/>
      <c r="J56" s="19"/>
      <c r="K56" s="19"/>
      <c r="L56" s="20">
        <v>10</v>
      </c>
      <c r="M56" s="36"/>
    </row>
    <row r="57" s="2" customFormat="1" ht="51" customHeight="1" spans="1:13">
      <c r="A57" s="18"/>
      <c r="B57" s="19"/>
      <c r="C57" s="19">
        <v>19</v>
      </c>
      <c r="D57" s="20" t="s">
        <v>79</v>
      </c>
      <c r="E57" s="20">
        <f t="shared" si="6"/>
        <v>2</v>
      </c>
      <c r="F57" s="19"/>
      <c r="G57" s="19"/>
      <c r="H57" s="19"/>
      <c r="I57" s="19"/>
      <c r="J57" s="19"/>
      <c r="K57" s="19"/>
      <c r="L57" s="20">
        <v>2</v>
      </c>
      <c r="M57" s="36"/>
    </row>
    <row r="58" s="2" customFormat="1" ht="54" customHeight="1" spans="1:13">
      <c r="A58" s="18"/>
      <c r="B58" s="19"/>
      <c r="C58" s="19">
        <v>20</v>
      </c>
      <c r="D58" s="20" t="s">
        <v>80</v>
      </c>
      <c r="E58" s="20">
        <f t="shared" si="6"/>
        <v>7.2</v>
      </c>
      <c r="F58" s="19"/>
      <c r="G58" s="19"/>
      <c r="H58" s="19"/>
      <c r="I58" s="19"/>
      <c r="J58" s="19"/>
      <c r="K58" s="19"/>
      <c r="L58" s="20">
        <v>7.2</v>
      </c>
      <c r="M58" s="36"/>
    </row>
    <row r="59" s="2" customFormat="1" ht="126.75" customHeight="1" spans="1:16326">
      <c r="A59" s="29">
        <v>6</v>
      </c>
      <c r="B59" s="27" t="s">
        <v>60</v>
      </c>
      <c r="C59" s="19">
        <v>21</v>
      </c>
      <c r="D59" s="20" t="s">
        <v>81</v>
      </c>
      <c r="E59" s="20">
        <f t="shared" si="6"/>
        <v>4191.563931</v>
      </c>
      <c r="F59" s="19">
        <v>1737.756921</v>
      </c>
      <c r="G59" s="19" t="s">
        <v>82</v>
      </c>
      <c r="H59" s="19">
        <v>464.419852</v>
      </c>
      <c r="I59" s="41" t="s">
        <v>26</v>
      </c>
      <c r="J59" s="41"/>
      <c r="K59" s="41"/>
      <c r="L59" s="20">
        <v>1989.387158</v>
      </c>
      <c r="M59" s="36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8"/>
      <c r="XCG59" s="8"/>
      <c r="XCH59" s="8"/>
      <c r="XCI59" s="8"/>
      <c r="XCJ59" s="8"/>
      <c r="XCK59" s="8"/>
      <c r="XCL59" s="8"/>
      <c r="XCM59" s="8"/>
      <c r="XCN59" s="8"/>
      <c r="XCO59" s="8"/>
      <c r="XCP59" s="8"/>
      <c r="XCQ59" s="8"/>
      <c r="XCR59" s="8"/>
      <c r="XCS59" s="8"/>
      <c r="XCT59" s="8"/>
      <c r="XCU59" s="8"/>
      <c r="XCV59" s="8"/>
      <c r="XCW59" s="8"/>
      <c r="XCX59" s="8"/>
    </row>
    <row r="60" s="2" customFormat="1" ht="66" customHeight="1" spans="1:13">
      <c r="A60" s="29"/>
      <c r="B60" s="19"/>
      <c r="C60" s="19">
        <v>22</v>
      </c>
      <c r="D60" s="20" t="s">
        <v>83</v>
      </c>
      <c r="E60" s="20">
        <f t="shared" si="6"/>
        <v>50</v>
      </c>
      <c r="F60" s="19">
        <v>50</v>
      </c>
      <c r="G60" s="19" t="s">
        <v>18</v>
      </c>
      <c r="H60" s="19"/>
      <c r="I60" s="19"/>
      <c r="J60" s="19"/>
      <c r="K60" s="19"/>
      <c r="L60" s="20"/>
      <c r="M60" s="36"/>
    </row>
    <row r="61" s="2" customFormat="1" ht="66" customHeight="1" spans="1:13">
      <c r="A61" s="29"/>
      <c r="B61" s="19"/>
      <c r="C61" s="19">
        <v>23</v>
      </c>
      <c r="D61" s="20" t="s">
        <v>84</v>
      </c>
      <c r="E61" s="20">
        <f t="shared" si="6"/>
        <v>50</v>
      </c>
      <c r="F61" s="19">
        <v>50</v>
      </c>
      <c r="G61" s="19" t="s">
        <v>18</v>
      </c>
      <c r="H61" s="19"/>
      <c r="I61" s="19"/>
      <c r="J61" s="19"/>
      <c r="K61" s="19"/>
      <c r="L61" s="20"/>
      <c r="M61" s="36"/>
    </row>
    <row r="62" s="2" customFormat="1" ht="66" customHeight="1" spans="1:16364">
      <c r="A62" s="29"/>
      <c r="B62" s="19"/>
      <c r="C62" s="19">
        <v>24</v>
      </c>
      <c r="D62" s="20" t="s">
        <v>85</v>
      </c>
      <c r="E62" s="20">
        <f t="shared" si="6"/>
        <v>230</v>
      </c>
      <c r="F62" s="19"/>
      <c r="G62" s="19"/>
      <c r="H62" s="19"/>
      <c r="I62" s="19"/>
      <c r="J62" s="19"/>
      <c r="K62" s="19"/>
      <c r="L62" s="20">
        <v>230</v>
      </c>
      <c r="M62" s="36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8"/>
      <c r="XCG62" s="8"/>
      <c r="XCH62" s="8"/>
      <c r="XCI62" s="8"/>
      <c r="XCJ62" s="8"/>
      <c r="XCK62" s="8"/>
      <c r="XCL62" s="8"/>
      <c r="XCM62" s="8"/>
      <c r="XCN62" s="8"/>
      <c r="XCO62" s="8"/>
      <c r="XCP62" s="8"/>
      <c r="XCQ62" s="8"/>
      <c r="XCR62" s="8"/>
      <c r="XCS62" s="8"/>
      <c r="XCT62" s="8"/>
      <c r="XCU62" s="8"/>
      <c r="XCV62" s="8"/>
      <c r="XCW62" s="8"/>
      <c r="XCX62" s="8"/>
      <c r="XCY62" s="8"/>
      <c r="XCZ62" s="8"/>
      <c r="XDA62" s="8"/>
      <c r="XDB62" s="8"/>
      <c r="XDC62" s="8"/>
      <c r="XDD62" s="8"/>
      <c r="XDE62" s="8"/>
      <c r="XDF62" s="8"/>
      <c r="XDG62" s="8"/>
      <c r="XDH62" s="8"/>
      <c r="XDI62" s="8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  <c r="XEC62" s="8"/>
      <c r="XED62" s="8"/>
      <c r="XEE62" s="8"/>
      <c r="XEF62" s="8"/>
      <c r="XEG62" s="8"/>
      <c r="XEH62" s="8"/>
      <c r="XEI62" s="8"/>
      <c r="XEJ62" s="8"/>
    </row>
    <row r="63" s="2" customFormat="1" ht="50.1" customHeight="1" spans="1:13">
      <c r="A63" s="21"/>
      <c r="B63" s="19"/>
      <c r="C63" s="22" t="s">
        <v>86</v>
      </c>
      <c r="D63" s="22"/>
      <c r="E63" s="24">
        <f>SUM(E39:E62)</f>
        <v>7919.336084</v>
      </c>
      <c r="F63" s="22">
        <f>F62+F61+F60+F59+F58+F57+F56+F55+F54+F53+F52+F51+F50+F49+F48+F47+F46+F45+F44+F43+F42+F41+F40+F39</f>
        <v>2440.278368</v>
      </c>
      <c r="G63" s="22"/>
      <c r="H63" s="22">
        <f>H62+H61+H60+H59+H58+H57+H56+H55+H54+H53+H52+H51+H50+H49+H48+H47+H46+H45+H44+H43+H42+H41+H40+H39</f>
        <v>1047.080555</v>
      </c>
      <c r="I63" s="22"/>
      <c r="J63" s="22"/>
      <c r="K63" s="22"/>
      <c r="L63" s="22">
        <f>L62+L61+L60+L59+L58+L57+L56+L55+L54+L53+L52+L51+L50+L49+L48+L47+L46+L45+L44+L43+L42+L41+L40+L39</f>
        <v>4431.977161</v>
      </c>
      <c r="M63" s="39">
        <f>E63/E6</f>
        <v>0.707462576737538</v>
      </c>
    </row>
    <row r="64" s="3" customFormat="1" ht="48" customHeight="1" spans="1:13">
      <c r="A64" s="31" t="s">
        <v>87</v>
      </c>
      <c r="B64" s="18"/>
      <c r="C64" s="31">
        <f>C62+C37+C17+C14+C12+C10</f>
        <v>51</v>
      </c>
      <c r="D64" s="22" t="s">
        <v>87</v>
      </c>
      <c r="E64" s="32">
        <f t="shared" ref="E64:L64" si="7">E11+E13+E15+E18+E38+E63</f>
        <v>11194</v>
      </c>
      <c r="F64" s="31">
        <f t="shared" si="7"/>
        <v>3175</v>
      </c>
      <c r="G64" s="31"/>
      <c r="H64" s="31">
        <f t="shared" si="7"/>
        <v>1401</v>
      </c>
      <c r="I64" s="31"/>
      <c r="J64" s="31">
        <f t="shared" si="7"/>
        <v>18</v>
      </c>
      <c r="K64" s="31"/>
      <c r="L64" s="31">
        <f t="shared" si="7"/>
        <v>6600</v>
      </c>
      <c r="M64" s="42"/>
    </row>
    <row r="67" ht="81" customHeight="1" spans="4:4">
      <c r="D67" s="43"/>
    </row>
  </sheetData>
  <mergeCells count="44">
    <mergeCell ref="A1:B1"/>
    <mergeCell ref="A2:M2"/>
    <mergeCell ref="I3:L3"/>
    <mergeCell ref="F4:L4"/>
    <mergeCell ref="F5:G5"/>
    <mergeCell ref="H5:I5"/>
    <mergeCell ref="J5:K5"/>
    <mergeCell ref="C11:D11"/>
    <mergeCell ref="C13:D13"/>
    <mergeCell ref="C15:D15"/>
    <mergeCell ref="C18:D18"/>
    <mergeCell ref="C38:D38"/>
    <mergeCell ref="C63:D63"/>
    <mergeCell ref="A64:B64"/>
    <mergeCell ref="A4:A6"/>
    <mergeCell ref="A7:A11"/>
    <mergeCell ref="A12:A13"/>
    <mergeCell ref="A14:A15"/>
    <mergeCell ref="A16:A18"/>
    <mergeCell ref="A19:A22"/>
    <mergeCell ref="A23:A28"/>
    <mergeCell ref="A29:A34"/>
    <mergeCell ref="A35:A38"/>
    <mergeCell ref="A39:A42"/>
    <mergeCell ref="A43:A50"/>
    <mergeCell ref="A51:A58"/>
    <mergeCell ref="A59:A63"/>
    <mergeCell ref="B4:B6"/>
    <mergeCell ref="B7:B11"/>
    <mergeCell ref="B12:B13"/>
    <mergeCell ref="B14:B15"/>
    <mergeCell ref="B16:B18"/>
    <mergeCell ref="B19:B22"/>
    <mergeCell ref="B23:B28"/>
    <mergeCell ref="B29:B34"/>
    <mergeCell ref="B35:B38"/>
    <mergeCell ref="B39:B42"/>
    <mergeCell ref="B43:B50"/>
    <mergeCell ref="B51:B58"/>
    <mergeCell ref="B59:B63"/>
    <mergeCell ref="C4:C6"/>
    <mergeCell ref="D4:D6"/>
    <mergeCell ref="E4:E5"/>
    <mergeCell ref="M4:M6"/>
  </mergeCells>
  <printOptions horizontalCentered="1"/>
  <pageMargins left="0.314583333333333" right="0.314583333333333" top="0.314583333333333" bottom="0.314583333333333" header="0.5" footer="0.5"/>
  <pageSetup paperSize="9" scale="65" fitToHeight="0" orientation="landscape"/>
  <headerFooter/>
  <rowBreaks count="7" manualBreakCount="7">
    <brk id="15" max="12" man="1"/>
    <brk id="22" max="12" man="1"/>
    <brk id="28" max="12" man="1"/>
    <brk id="34" max="12" man="1"/>
    <brk id="42" max="12" man="1"/>
    <brk id="50" max="12" man="1"/>
    <brk id="58" max="12" man="1"/>
  </rowBreaks>
  <ignoredErrors>
    <ignoredError sqref="E38" formula="1"/>
    <ignoredError sqref="F12 F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lenovo01</cp:lastModifiedBy>
  <dcterms:created xsi:type="dcterms:W3CDTF">2020-05-27T08:37:00Z</dcterms:created>
  <cp:lastPrinted>2021-11-11T01:41:00Z</cp:lastPrinted>
  <dcterms:modified xsi:type="dcterms:W3CDTF">2021-11-22T05:56:29Z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361595400F044CAA984575553AA2D9EC</vt:lpwstr>
  </property>
</Properties>
</file>